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30" activeTab="0"/>
  </bookViews>
  <sheets>
    <sheet name="Assumptions" sheetId="1" r:id="rId1"/>
    <sheet name="Projection" sheetId="2" r:id="rId2"/>
    <sheet name="Avg Price &amp; Costs" sheetId="3" r:id="rId3"/>
  </sheets>
  <definedNames>
    <definedName name="Period">'Projection'!$B$4:$M$4</definedName>
    <definedName name="_xlnm.Print_Area" localSheetId="0">'Assumptions'!$A$1:$B$10</definedName>
    <definedName name="_xlnm.Print_Area" localSheetId="2">'Avg Price &amp; Costs'!$A$1:$E$12</definedName>
    <definedName name="_xlnm.Print_Area" localSheetId="1">'Projection'!$B$8:$M$37,'Projection'!$N$8:$Y$226</definedName>
    <definedName name="_xlnm.Print_Titles" localSheetId="1">'Projection'!$A:$A,'Projection'!$1:$7</definedName>
  </definedNames>
  <calcPr fullCalcOnLoad="1"/>
</workbook>
</file>

<file path=xl/sharedStrings.xml><?xml version="1.0" encoding="utf-8"?>
<sst xmlns="http://schemas.openxmlformats.org/spreadsheetml/2006/main" count="118" uniqueCount="49">
  <si>
    <t>Sample Company</t>
  </si>
  <si>
    <t>Period</t>
  </si>
  <si>
    <t>Month</t>
  </si>
  <si>
    <t>Sales in Units</t>
  </si>
  <si>
    <t>Cash Balance - First of the Month</t>
  </si>
  <si>
    <t>Receipts:</t>
  </si>
  <si>
    <t>Construction Loan Draws</t>
  </si>
  <si>
    <t>Closings</t>
  </si>
  <si>
    <t>Collection on Receivables</t>
  </si>
  <si>
    <t>Deposits by Customers</t>
  </si>
  <si>
    <t>Total Cash Receipts</t>
  </si>
  <si>
    <t>Disbursements</t>
  </si>
  <si>
    <t>Purchases</t>
  </si>
  <si>
    <t>Indirect Construction Costs</t>
  </si>
  <si>
    <t>Financing Costs (Interest)</t>
  </si>
  <si>
    <t>Marketing Costs</t>
  </si>
  <si>
    <t>General &amp; Administrative Costs</t>
  </si>
  <si>
    <t>Construction Loan Repayments</t>
  </si>
  <si>
    <t>Total Disbursements</t>
  </si>
  <si>
    <t>Cash Excess (Shortage)</t>
  </si>
  <si>
    <t>Funds Needed</t>
  </si>
  <si>
    <t>Cash Balance - End of Month</t>
  </si>
  <si>
    <t>Beginning Date</t>
  </si>
  <si>
    <t>Remaining Periods</t>
  </si>
  <si>
    <t>Project Assumptions</t>
  </si>
  <si>
    <t>Length of Proforma (in Months)</t>
  </si>
  <si>
    <t>Selling</t>
  </si>
  <si>
    <t>Total</t>
  </si>
  <si>
    <t>Unit Description</t>
  </si>
  <si>
    <t>Units</t>
  </si>
  <si>
    <t>Price</t>
  </si>
  <si>
    <t>Revenues</t>
  </si>
  <si>
    <t>Model A</t>
  </si>
  <si>
    <t>Model B</t>
  </si>
  <si>
    <t>Model C</t>
  </si>
  <si>
    <t>--------</t>
  </si>
  <si>
    <t>Avg.</t>
  </si>
  <si>
    <t>Number of units</t>
  </si>
  <si>
    <t>Average Selling Price</t>
  </si>
  <si>
    <t>Average Cost Per Unit</t>
  </si>
  <si>
    <t>Net cash flow for month</t>
  </si>
  <si>
    <t>Project Name</t>
  </si>
  <si>
    <t>12 Units</t>
  </si>
  <si>
    <t>Land Deposit</t>
  </si>
  <si>
    <t>Cash Distributions</t>
  </si>
  <si>
    <t>Year</t>
  </si>
  <si>
    <t>Proof</t>
  </si>
  <si>
    <t xml:space="preserve">Profit = </t>
  </si>
  <si>
    <t>Cash Flow Forecast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</si>
</sst>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FF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 horizontal="centerContinuous"/>
    </xf>
    <xf numFmtId="0" fontId="0" fillId="0" borderId="0" xfId="0" applyAlignment="1">
      <alignment horizontal="left" indent="1"/>
    </xf>
    <xf numFmtId="0" fontId="0" fillId="10" borderId="10" xfId="0" applyFill="1" applyBorder="1" applyAlignment="1" applyProtection="1">
      <alignment/>
      <protection hidden="1"/>
    </xf>
    <xf numFmtId="0" fontId="0" fillId="10" borderId="11" xfId="0" applyFill="1" applyBorder="1" applyAlignment="1" applyProtection="1">
      <alignment/>
      <protection hidden="1"/>
    </xf>
    <xf numFmtId="3" fontId="0" fillId="10" borderId="1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 quotePrefix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3" fontId="39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0" fontId="40" fillId="0" borderId="0" xfId="0" applyFont="1" applyAlignment="1">
      <alignment/>
    </xf>
    <xf numFmtId="164" fontId="0" fillId="10" borderId="13" xfId="0" applyNumberFormat="1" applyFill="1" applyBorder="1" applyAlignment="1" applyProtection="1">
      <alignment horizontal="right"/>
      <protection locked="0"/>
    </xf>
    <xf numFmtId="0" fontId="40" fillId="0" borderId="0" xfId="0" applyFont="1" applyAlignment="1">
      <alignment horizontal="centerContinuous"/>
    </xf>
    <xf numFmtId="3" fontId="39" fillId="0" borderId="0" xfId="0" applyNumberFormat="1" applyFont="1" applyFill="1" applyAlignment="1" applyProtection="1">
      <alignment/>
      <protection locked="0"/>
    </xf>
    <xf numFmtId="3" fontId="39" fillId="0" borderId="0" xfId="0" applyNumberFormat="1" applyFont="1" applyFill="1" applyAlignment="1" applyProtection="1">
      <alignment horizontal="left"/>
      <protection locked="0"/>
    </xf>
    <xf numFmtId="3" fontId="0" fillId="0" borderId="0" xfId="0" applyNumberFormat="1" applyAlignment="1" quotePrefix="1">
      <alignment horizontal="right"/>
    </xf>
    <xf numFmtId="3" fontId="0" fillId="0" borderId="0" xfId="0" applyNumberFormat="1" applyFill="1" applyAlignment="1">
      <alignment/>
    </xf>
    <xf numFmtId="0" fontId="0" fillId="33" borderId="14" xfId="0" applyFill="1" applyBorder="1" applyAlignment="1" applyProtection="1">
      <alignment/>
      <protection hidden="1"/>
    </xf>
    <xf numFmtId="0" fontId="40" fillId="33" borderId="15" xfId="0" applyFont="1" applyFill="1" applyBorder="1" applyAlignment="1" applyProtection="1">
      <alignment/>
      <protection hidden="1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165" fontId="0" fillId="1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9" fontId="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31.57421875" style="0" customWidth="1"/>
    <col min="2" max="2" width="12.7109375" style="0" customWidth="1"/>
  </cols>
  <sheetData>
    <row r="1" ht="23.25">
      <c r="A1" s="17" t="s">
        <v>0</v>
      </c>
    </row>
    <row r="3" spans="1:2" ht="23.25">
      <c r="A3" s="25" t="s">
        <v>24</v>
      </c>
      <c r="B3" s="24"/>
    </row>
    <row r="4" spans="1:2" ht="15">
      <c r="A4" s="3" t="s">
        <v>41</v>
      </c>
      <c r="B4" s="18" t="s">
        <v>42</v>
      </c>
    </row>
    <row r="5" spans="1:2" ht="15">
      <c r="A5" s="3" t="s">
        <v>22</v>
      </c>
      <c r="B5" s="30">
        <v>41791</v>
      </c>
    </row>
    <row r="6" spans="1:2" ht="15">
      <c r="A6" s="4" t="s">
        <v>25</v>
      </c>
      <c r="B6" s="5">
        <v>12</v>
      </c>
    </row>
    <row r="7" spans="1:2" ht="15">
      <c r="A7" s="4" t="s">
        <v>37</v>
      </c>
      <c r="B7" s="5">
        <f>+'Avg Price &amp; Costs'!B10</f>
        <v>12</v>
      </c>
    </row>
    <row r="8" spans="1:2" ht="15">
      <c r="A8" s="4" t="s">
        <v>38</v>
      </c>
      <c r="B8" s="5">
        <f>+'Avg Price &amp; Costs'!D11</f>
        <v>300000</v>
      </c>
    </row>
    <row r="9" spans="1:2" ht="15">
      <c r="A9" s="4" t="s">
        <v>39</v>
      </c>
      <c r="B9" s="5"/>
    </row>
    <row r="10" spans="1:2" ht="15">
      <c r="A10" s="31"/>
      <c r="B10" s="31"/>
    </row>
  </sheetData>
  <sheetProtection/>
  <printOptions/>
  <pageMargins left="0.7" right="0.7" top="0.75" bottom="0.75" header="0.3" footer="0.3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80" zoomScaleNormal="80" zoomScalePageLayoutView="0" workbookViewId="0" topLeftCell="A1">
      <selection activeCell="F8" sqref="F8"/>
    </sheetView>
  </sheetViews>
  <sheetFormatPr defaultColWidth="9.140625" defaultRowHeight="15"/>
  <cols>
    <col min="1" max="1" width="30.7109375" style="0" customWidth="1"/>
    <col min="2" max="14" width="10.7109375" style="0" customWidth="1"/>
    <col min="15" max="16" width="9.8515625" style="0" bestFit="1" customWidth="1"/>
    <col min="18" max="18" width="9.8515625" style="0" bestFit="1" customWidth="1"/>
  </cols>
  <sheetData>
    <row r="1" spans="1:14" ht="18.7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75">
      <c r="A2" s="1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75">
      <c r="A3" s="1"/>
    </row>
    <row r="4" spans="1:13" ht="15">
      <c r="A4" t="s">
        <v>1</v>
      </c>
      <c r="B4">
        <v>1</v>
      </c>
      <c r="C4">
        <f>+B4+1</f>
        <v>2</v>
      </c>
      <c r="D4">
        <f aca="true" t="shared" si="0" ref="D4:K4">+C4+1</f>
        <v>3</v>
      </c>
      <c r="E4">
        <f t="shared" si="0"/>
        <v>4</v>
      </c>
      <c r="F4">
        <f t="shared" si="0"/>
        <v>5</v>
      </c>
      <c r="G4">
        <f t="shared" si="0"/>
        <v>6</v>
      </c>
      <c r="H4">
        <f t="shared" si="0"/>
        <v>7</v>
      </c>
      <c r="I4">
        <f t="shared" si="0"/>
        <v>8</v>
      </c>
      <c r="J4">
        <f t="shared" si="0"/>
        <v>9</v>
      </c>
      <c r="K4">
        <f t="shared" si="0"/>
        <v>10</v>
      </c>
      <c r="L4">
        <f>+K4+1</f>
        <v>11</v>
      </c>
      <c r="M4">
        <f>+L4+1</f>
        <v>12</v>
      </c>
    </row>
    <row r="5" spans="1:13" ht="15" hidden="1">
      <c r="A5" t="s">
        <v>23</v>
      </c>
      <c r="B5" s="11">
        <f>Assumptions!B6</f>
        <v>12</v>
      </c>
      <c r="C5" s="11">
        <f>B5-1</f>
        <v>11</v>
      </c>
      <c r="D5" s="11">
        <f aca="true" t="shared" si="1" ref="D5:K5">C5-1</f>
        <v>10</v>
      </c>
      <c r="E5" s="11">
        <f t="shared" si="1"/>
        <v>9</v>
      </c>
      <c r="F5" s="11">
        <f t="shared" si="1"/>
        <v>8</v>
      </c>
      <c r="G5" s="11">
        <f t="shared" si="1"/>
        <v>7</v>
      </c>
      <c r="H5" s="11">
        <f t="shared" si="1"/>
        <v>6</v>
      </c>
      <c r="I5" s="11">
        <f t="shared" si="1"/>
        <v>5</v>
      </c>
      <c r="J5" s="11">
        <f t="shared" si="1"/>
        <v>4</v>
      </c>
      <c r="K5" s="11">
        <f t="shared" si="1"/>
        <v>3</v>
      </c>
      <c r="L5" s="11">
        <f>K5-1</f>
        <v>2</v>
      </c>
      <c r="M5" s="11">
        <f>L5-1</f>
        <v>1</v>
      </c>
    </row>
    <row r="6" spans="1:14" ht="15">
      <c r="A6" t="s">
        <v>2</v>
      </c>
      <c r="B6" s="15">
        <f>Assumptions!B5</f>
        <v>41791</v>
      </c>
      <c r="C6" s="15">
        <f>EOMONTH(B6,1)</f>
        <v>41851</v>
      </c>
      <c r="D6" s="15">
        <f aca="true" t="shared" si="2" ref="D6:K6">EOMONTH(C6,1)</f>
        <v>41882</v>
      </c>
      <c r="E6" s="15">
        <f t="shared" si="2"/>
        <v>41912</v>
      </c>
      <c r="F6" s="15">
        <f t="shared" si="2"/>
        <v>41943</v>
      </c>
      <c r="G6" s="15">
        <f t="shared" si="2"/>
        <v>41973</v>
      </c>
      <c r="H6" s="15">
        <f t="shared" si="2"/>
        <v>42004</v>
      </c>
      <c r="I6" s="15">
        <f t="shared" si="2"/>
        <v>42035</v>
      </c>
      <c r="J6" s="15">
        <f t="shared" si="2"/>
        <v>42063</v>
      </c>
      <c r="K6" s="15">
        <f t="shared" si="2"/>
        <v>42094</v>
      </c>
      <c r="L6" s="15">
        <f>EOMONTH(K6,1)</f>
        <v>42124</v>
      </c>
      <c r="M6" s="15">
        <f>EOMONTH(L6,1)</f>
        <v>42155</v>
      </c>
      <c r="N6" s="14" t="s">
        <v>27</v>
      </c>
    </row>
    <row r="7" spans="1:13" ht="15">
      <c r="A7" t="s">
        <v>45</v>
      </c>
      <c r="B7">
        <f>YEAR(B6)</f>
        <v>2014</v>
      </c>
      <c r="C7">
        <f aca="true" t="shared" si="3" ref="C7:M7">YEAR(C6)</f>
        <v>2014</v>
      </c>
      <c r="D7">
        <f t="shared" si="3"/>
        <v>2014</v>
      </c>
      <c r="E7">
        <f t="shared" si="3"/>
        <v>2014</v>
      </c>
      <c r="F7">
        <f t="shared" si="3"/>
        <v>2014</v>
      </c>
      <c r="G7">
        <f t="shared" si="3"/>
        <v>2014</v>
      </c>
      <c r="H7">
        <f t="shared" si="3"/>
        <v>2014</v>
      </c>
      <c r="I7">
        <f t="shared" si="3"/>
        <v>2015</v>
      </c>
      <c r="J7">
        <f t="shared" si="3"/>
        <v>2015</v>
      </c>
      <c r="K7">
        <f t="shared" si="3"/>
        <v>2015</v>
      </c>
      <c r="L7">
        <f t="shared" si="3"/>
        <v>2015</v>
      </c>
      <c r="M7">
        <f t="shared" si="3"/>
        <v>2015</v>
      </c>
    </row>
    <row r="8" spans="1:14" ht="15">
      <c r="A8" t="s">
        <v>3</v>
      </c>
      <c r="G8">
        <v>1</v>
      </c>
      <c r="H8">
        <v>2</v>
      </c>
      <c r="I8">
        <v>2</v>
      </c>
      <c r="J8">
        <v>3</v>
      </c>
      <c r="K8">
        <v>2</v>
      </c>
      <c r="L8">
        <v>1</v>
      </c>
      <c r="M8">
        <v>1</v>
      </c>
      <c r="N8">
        <f ca="1">SUM(B8:OFFSET(N8,0,-1))</f>
        <v>12</v>
      </c>
    </row>
    <row r="10" spans="1:14" ht="15">
      <c r="A10" t="s">
        <v>4</v>
      </c>
      <c r="B10" s="11">
        <v>0</v>
      </c>
      <c r="C10" s="11">
        <f>B37</f>
        <v>0</v>
      </c>
      <c r="D10" s="11">
        <f aca="true" t="shared" si="4" ref="D10:M10">C37</f>
        <v>0</v>
      </c>
      <c r="E10" s="11">
        <f t="shared" si="4"/>
        <v>0</v>
      </c>
      <c r="F10" s="11">
        <f t="shared" si="4"/>
        <v>0</v>
      </c>
      <c r="G10" s="11">
        <f t="shared" si="4"/>
        <v>0</v>
      </c>
      <c r="H10" s="11">
        <f t="shared" si="4"/>
        <v>300000</v>
      </c>
      <c r="I10" s="11">
        <f t="shared" si="4"/>
        <v>900000</v>
      </c>
      <c r="J10" s="11">
        <f t="shared" si="4"/>
        <v>1500000</v>
      </c>
      <c r="K10" s="11">
        <f t="shared" si="4"/>
        <v>2400000</v>
      </c>
      <c r="L10" s="11">
        <f t="shared" si="4"/>
        <v>3000000</v>
      </c>
      <c r="M10" s="11">
        <f t="shared" si="4"/>
        <v>3300000</v>
      </c>
      <c r="N10" s="11">
        <f>B10</f>
        <v>0</v>
      </c>
    </row>
    <row r="11" spans="2:14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t="s">
        <v>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5" ht="15">
      <c r="A13" s="26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2" t="e">
        <f>N13/N22</f>
        <v>#DIV/0!</v>
      </c>
    </row>
    <row r="14" spans="1:14" ht="15">
      <c r="A14" s="2" t="s">
        <v>7</v>
      </c>
      <c r="B14" s="11">
        <f>B8*Assumptions!$B$8</f>
        <v>0</v>
      </c>
      <c r="C14" s="11">
        <f>C8*Assumptions!$B$8</f>
        <v>0</v>
      </c>
      <c r="D14" s="11">
        <f>D8*Assumptions!$B$8</f>
        <v>0</v>
      </c>
      <c r="E14" s="11">
        <f>E8*Assumptions!$B$8</f>
        <v>0</v>
      </c>
      <c r="F14" s="11">
        <f>F8*Assumptions!$B$8</f>
        <v>0</v>
      </c>
      <c r="G14" s="11">
        <f>G8*Assumptions!$B$8</f>
        <v>300000</v>
      </c>
      <c r="H14" s="11">
        <f>H8*Assumptions!$B$8</f>
        <v>600000</v>
      </c>
      <c r="I14" s="11">
        <f>I8*Assumptions!$B$8</f>
        <v>600000</v>
      </c>
      <c r="J14" s="11">
        <f>J8*Assumptions!$B$8</f>
        <v>900000</v>
      </c>
      <c r="K14" s="11">
        <f>K8*Assumptions!$B$8</f>
        <v>600000</v>
      </c>
      <c r="L14" s="11">
        <f>L8*Assumptions!$B$8</f>
        <v>300000</v>
      </c>
      <c r="M14" s="11">
        <f>M8*Assumptions!$B$8</f>
        <v>300000</v>
      </c>
      <c r="N14" s="11">
        <f ca="1">SUM(B14:OFFSET(N14,0,-1))</f>
        <v>3600000</v>
      </c>
    </row>
    <row r="15" spans="1:15" ht="15">
      <c r="A15" s="2" t="s">
        <v>8</v>
      </c>
      <c r="N15" s="11">
        <f ca="1">SUM(B15:OFFSET(N15,0,-1))</f>
        <v>0</v>
      </c>
      <c r="O15" s="11"/>
    </row>
    <row r="16" spans="1:14" ht="15">
      <c r="A16" s="26" t="s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f ca="1">SUM(B16:OFFSET(N16,0,-1))</f>
        <v>0</v>
      </c>
    </row>
    <row r="17" spans="2:14" ht="15">
      <c r="B17" s="22" t="s">
        <v>35</v>
      </c>
      <c r="C17" s="22" t="s">
        <v>35</v>
      </c>
      <c r="D17" s="22" t="s">
        <v>35</v>
      </c>
      <c r="E17" s="22" t="s">
        <v>35</v>
      </c>
      <c r="F17" s="22" t="s">
        <v>35</v>
      </c>
      <c r="G17" s="22" t="s">
        <v>35</v>
      </c>
      <c r="H17" s="22" t="s">
        <v>35</v>
      </c>
      <c r="I17" s="22" t="s">
        <v>35</v>
      </c>
      <c r="J17" s="22" t="s">
        <v>35</v>
      </c>
      <c r="K17" s="22" t="s">
        <v>35</v>
      </c>
      <c r="L17" s="22" t="s">
        <v>35</v>
      </c>
      <c r="M17" s="22" t="s">
        <v>35</v>
      </c>
      <c r="N17" s="22" t="s">
        <v>35</v>
      </c>
    </row>
    <row r="18" spans="1:14" ht="15">
      <c r="A18" t="s">
        <v>10</v>
      </c>
      <c r="B18" s="11">
        <f>SUM(B12:B17)</f>
        <v>0</v>
      </c>
      <c r="C18" s="11">
        <f aca="true" t="shared" si="5" ref="C18:N18">SUM(C12:C17)</f>
        <v>0</v>
      </c>
      <c r="D18" s="11">
        <f t="shared" si="5"/>
        <v>0</v>
      </c>
      <c r="E18" s="11">
        <f t="shared" si="5"/>
        <v>0</v>
      </c>
      <c r="F18" s="11">
        <f t="shared" si="5"/>
        <v>0</v>
      </c>
      <c r="G18" s="11">
        <f t="shared" si="5"/>
        <v>300000</v>
      </c>
      <c r="H18" s="11">
        <f t="shared" si="5"/>
        <v>600000</v>
      </c>
      <c r="I18" s="11">
        <f t="shared" si="5"/>
        <v>600000</v>
      </c>
      <c r="J18" s="11">
        <f t="shared" si="5"/>
        <v>900000</v>
      </c>
      <c r="K18" s="11">
        <f t="shared" si="5"/>
        <v>600000</v>
      </c>
      <c r="L18" s="11">
        <f t="shared" si="5"/>
        <v>300000</v>
      </c>
      <c r="M18" s="11">
        <f t="shared" si="5"/>
        <v>300000</v>
      </c>
      <c r="N18" s="11">
        <f t="shared" si="5"/>
        <v>3600000</v>
      </c>
    </row>
    <row r="19" spans="2:14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">
      <c r="A20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">
      <c r="A21" t="s">
        <v>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3">
        <f ca="1">SUM(B21:OFFSET(N21,0,-1))</f>
        <v>0</v>
      </c>
    </row>
    <row r="22" spans="1:18" ht="15">
      <c r="A22" s="27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>
        <f ca="1">SUM(B22:OFFSET(N22,0,-1))</f>
        <v>0</v>
      </c>
      <c r="R22" s="11"/>
    </row>
    <row r="23" spans="1:18" ht="15">
      <c r="A23" t="s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 ca="1">SUM(B23:OFFSET(N23,0,-1))</f>
        <v>0</v>
      </c>
      <c r="R23" s="11"/>
    </row>
    <row r="24" spans="1:18" ht="15">
      <c r="A24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ca="1">SUM(B24:OFFSET(N24,0,-1))</f>
        <v>0</v>
      </c>
      <c r="R24" s="11"/>
    </row>
    <row r="25" spans="1:18" ht="15">
      <c r="A25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ca="1">SUM(B25:OFFSET(N25,0,-1))</f>
        <v>0</v>
      </c>
      <c r="R25" s="11"/>
    </row>
    <row r="26" spans="1:15" ht="15">
      <c r="A26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>
        <f ca="1">SUM(B26:OFFSET(N26,0,-1))</f>
        <v>0</v>
      </c>
      <c r="O26" s="11"/>
    </row>
    <row r="27" spans="1:15" ht="15">
      <c r="A27" t="s">
        <v>17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>
        <f ca="1">SUM(B27:OFFSET(N27,0,-1))</f>
        <v>0</v>
      </c>
      <c r="O27" s="11">
        <f>+N13-N27</f>
        <v>0</v>
      </c>
    </row>
    <row r="28" spans="2:14" ht="15">
      <c r="B28" s="22" t="s">
        <v>35</v>
      </c>
      <c r="C28" s="22" t="s">
        <v>35</v>
      </c>
      <c r="D28" s="22" t="s">
        <v>35</v>
      </c>
      <c r="E28" s="22" t="s">
        <v>35</v>
      </c>
      <c r="F28" s="22" t="s">
        <v>35</v>
      </c>
      <c r="G28" s="22" t="s">
        <v>35</v>
      </c>
      <c r="H28" s="22" t="s">
        <v>35</v>
      </c>
      <c r="I28" s="22" t="s">
        <v>35</v>
      </c>
      <c r="J28" s="22" t="s">
        <v>35</v>
      </c>
      <c r="K28" s="22" t="s">
        <v>35</v>
      </c>
      <c r="L28" s="22" t="s">
        <v>35</v>
      </c>
      <c r="M28" s="22" t="s">
        <v>35</v>
      </c>
      <c r="N28" s="22" t="s">
        <v>35</v>
      </c>
    </row>
    <row r="29" spans="1:14" ht="15">
      <c r="A29" t="s">
        <v>18</v>
      </c>
      <c r="B29" s="11">
        <f aca="true" t="shared" si="6" ref="B29:N29">SUM(B20:B28)</f>
        <v>0</v>
      </c>
      <c r="C29" s="11">
        <f t="shared" si="6"/>
        <v>0</v>
      </c>
      <c r="D29" s="11">
        <f t="shared" si="6"/>
        <v>0</v>
      </c>
      <c r="E29" s="11">
        <f t="shared" si="6"/>
        <v>0</v>
      </c>
      <c r="F29" s="11">
        <f t="shared" si="6"/>
        <v>0</v>
      </c>
      <c r="G29" s="11">
        <f t="shared" si="6"/>
        <v>0</v>
      </c>
      <c r="H29" s="11">
        <f t="shared" si="6"/>
        <v>0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11">
        <f t="shared" si="6"/>
        <v>0</v>
      </c>
      <c r="M29" s="11">
        <f t="shared" si="6"/>
        <v>0</v>
      </c>
      <c r="N29" s="11">
        <f t="shared" si="6"/>
        <v>0</v>
      </c>
    </row>
    <row r="30" spans="2:14" ht="15">
      <c r="B30" s="22" t="s">
        <v>35</v>
      </c>
      <c r="C30" s="22" t="s">
        <v>35</v>
      </c>
      <c r="D30" s="22" t="s">
        <v>35</v>
      </c>
      <c r="E30" s="22" t="s">
        <v>35</v>
      </c>
      <c r="F30" s="22" t="s">
        <v>35</v>
      </c>
      <c r="G30" s="22" t="s">
        <v>35</v>
      </c>
      <c r="H30" s="22" t="s">
        <v>35</v>
      </c>
      <c r="I30" s="22" t="s">
        <v>35</v>
      </c>
      <c r="J30" s="22" t="s">
        <v>35</v>
      </c>
      <c r="K30" s="22" t="s">
        <v>35</v>
      </c>
      <c r="L30" s="22" t="s">
        <v>35</v>
      </c>
      <c r="M30" s="22" t="s">
        <v>35</v>
      </c>
      <c r="N30" s="22" t="s">
        <v>35</v>
      </c>
    </row>
    <row r="31" spans="1:15" ht="15">
      <c r="A31" t="s">
        <v>40</v>
      </c>
      <c r="B31" s="22">
        <f aca="true" t="shared" si="7" ref="B31:N31">B18-B29</f>
        <v>0</v>
      </c>
      <c r="C31" s="22">
        <f t="shared" si="7"/>
        <v>0</v>
      </c>
      <c r="D31" s="22">
        <f t="shared" si="7"/>
        <v>0</v>
      </c>
      <c r="E31" s="22">
        <f t="shared" si="7"/>
        <v>0</v>
      </c>
      <c r="F31" s="22">
        <f t="shared" si="7"/>
        <v>0</v>
      </c>
      <c r="G31" s="22">
        <f t="shared" si="7"/>
        <v>300000</v>
      </c>
      <c r="H31" s="22">
        <f t="shared" si="7"/>
        <v>600000</v>
      </c>
      <c r="I31" s="22">
        <f t="shared" si="7"/>
        <v>600000</v>
      </c>
      <c r="J31" s="22">
        <f t="shared" si="7"/>
        <v>900000</v>
      </c>
      <c r="K31" s="22">
        <f t="shared" si="7"/>
        <v>600000</v>
      </c>
      <c r="L31" s="22">
        <f t="shared" si="7"/>
        <v>300000</v>
      </c>
      <c r="M31" s="22">
        <f t="shared" si="7"/>
        <v>300000</v>
      </c>
      <c r="N31" s="22">
        <f t="shared" si="7"/>
        <v>3600000</v>
      </c>
      <c r="O31" s="29">
        <f>-SUMIF($B$31:$M$31,"&lt;0")</f>
        <v>0</v>
      </c>
    </row>
    <row r="32" spans="2:15" ht="15">
      <c r="B32" s="22" t="s">
        <v>35</v>
      </c>
      <c r="C32" s="22" t="s">
        <v>35</v>
      </c>
      <c r="D32" s="22" t="s">
        <v>35</v>
      </c>
      <c r="E32" s="22" t="s">
        <v>35</v>
      </c>
      <c r="F32" s="22" t="s">
        <v>35</v>
      </c>
      <c r="G32" s="22" t="s">
        <v>35</v>
      </c>
      <c r="H32" s="22" t="s">
        <v>35</v>
      </c>
      <c r="I32" s="22" t="s">
        <v>35</v>
      </c>
      <c r="J32" s="22" t="s">
        <v>35</v>
      </c>
      <c r="K32" s="22" t="s">
        <v>35</v>
      </c>
      <c r="L32" s="22" t="s">
        <v>35</v>
      </c>
      <c r="M32" s="22" t="s">
        <v>35</v>
      </c>
      <c r="N32" s="22" t="s">
        <v>35</v>
      </c>
      <c r="O32" s="29">
        <f>ROUNDUP(-SUMIF($B$31:$M$31,"&lt;0"),-3)</f>
        <v>0</v>
      </c>
    </row>
    <row r="33" spans="1:14" ht="15">
      <c r="A33" t="s">
        <v>19</v>
      </c>
      <c r="B33" s="11">
        <f aca="true" t="shared" si="8" ref="B33:N33">B10+B31</f>
        <v>0</v>
      </c>
      <c r="C33" s="11">
        <f t="shared" si="8"/>
        <v>0</v>
      </c>
      <c r="D33" s="11">
        <f t="shared" si="8"/>
        <v>0</v>
      </c>
      <c r="E33" s="11">
        <f t="shared" si="8"/>
        <v>0</v>
      </c>
      <c r="F33" s="11">
        <f t="shared" si="8"/>
        <v>0</v>
      </c>
      <c r="G33" s="11">
        <f t="shared" si="8"/>
        <v>300000</v>
      </c>
      <c r="H33" s="11">
        <f t="shared" si="8"/>
        <v>900000</v>
      </c>
      <c r="I33" s="11">
        <f t="shared" si="8"/>
        <v>1500000</v>
      </c>
      <c r="J33" s="11">
        <f t="shared" si="8"/>
        <v>2400000</v>
      </c>
      <c r="K33" s="11">
        <f t="shared" si="8"/>
        <v>3000000</v>
      </c>
      <c r="L33" s="11">
        <f t="shared" si="8"/>
        <v>3300000</v>
      </c>
      <c r="M33" s="11">
        <f t="shared" si="8"/>
        <v>3600000</v>
      </c>
      <c r="N33" s="11">
        <f t="shared" si="8"/>
        <v>3600000</v>
      </c>
    </row>
    <row r="34" spans="1:14" ht="15">
      <c r="A34" t="s">
        <v>20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f ca="1">SUM(B34:OFFSET(N34,0,-1))</f>
        <v>0</v>
      </c>
    </row>
    <row r="35" spans="1:17" ht="15">
      <c r="A35" t="s">
        <v>44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f ca="1">SUM(B35:OFFSET(N35,0,-1))</f>
        <v>0</v>
      </c>
      <c r="P35" t="s">
        <v>47</v>
      </c>
      <c r="Q35" s="11">
        <f>-SUM(N34:N35)</f>
        <v>0</v>
      </c>
    </row>
    <row r="36" spans="2:17" ht="15">
      <c r="B36" s="22" t="s">
        <v>35</v>
      </c>
      <c r="C36" s="22" t="s">
        <v>35</v>
      </c>
      <c r="D36" s="22" t="s">
        <v>35</v>
      </c>
      <c r="E36" s="22" t="s">
        <v>35</v>
      </c>
      <c r="F36" s="22" t="s">
        <v>35</v>
      </c>
      <c r="G36" s="22" t="s">
        <v>35</v>
      </c>
      <c r="H36" s="22" t="s">
        <v>35</v>
      </c>
      <c r="I36" s="22" t="s">
        <v>35</v>
      </c>
      <c r="J36" s="22" t="s">
        <v>35</v>
      </c>
      <c r="K36" s="22" t="s">
        <v>35</v>
      </c>
      <c r="L36" s="22" t="s">
        <v>35</v>
      </c>
      <c r="M36" s="22" t="s">
        <v>35</v>
      </c>
      <c r="N36" s="22" t="s">
        <v>35</v>
      </c>
      <c r="P36" s="29" t="s">
        <v>46</v>
      </c>
      <c r="Q36" s="28">
        <f>N31-Q35</f>
        <v>3600000</v>
      </c>
    </row>
    <row r="37" spans="1:14" ht="15">
      <c r="A37" t="s">
        <v>21</v>
      </c>
      <c r="B37" s="11">
        <f>SUM(B33:B36)</f>
        <v>0</v>
      </c>
      <c r="C37" s="11">
        <f aca="true" t="shared" si="9" ref="C37:N37">SUM(C33:C36)</f>
        <v>0</v>
      </c>
      <c r="D37" s="11">
        <f t="shared" si="9"/>
        <v>0</v>
      </c>
      <c r="E37" s="11">
        <f t="shared" si="9"/>
        <v>0</v>
      </c>
      <c r="F37" s="11">
        <f t="shared" si="9"/>
        <v>0</v>
      </c>
      <c r="G37" s="11">
        <f t="shared" si="9"/>
        <v>300000</v>
      </c>
      <c r="H37" s="11">
        <f t="shared" si="9"/>
        <v>900000</v>
      </c>
      <c r="I37" s="11">
        <f t="shared" si="9"/>
        <v>1500000</v>
      </c>
      <c r="J37" s="11">
        <f t="shared" si="9"/>
        <v>2400000</v>
      </c>
      <c r="K37" s="11">
        <f t="shared" si="9"/>
        <v>3000000</v>
      </c>
      <c r="L37" s="11">
        <f t="shared" si="9"/>
        <v>3300000</v>
      </c>
      <c r="M37" s="11">
        <f t="shared" si="9"/>
        <v>3600000</v>
      </c>
      <c r="N37" s="11">
        <f t="shared" si="9"/>
        <v>3600000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12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5"/>
  <cols>
    <col min="1" max="1" width="15.7109375" style="0" customWidth="1"/>
    <col min="2" max="4" width="10.7109375" style="0" customWidth="1"/>
    <col min="5" max="5" width="4.7109375" style="0" customWidth="1"/>
  </cols>
  <sheetData>
    <row r="1" spans="1:5" ht="23.25">
      <c r="A1" s="19" t="str">
        <f>+Assumptions!A1</f>
        <v>Sample Company</v>
      </c>
      <c r="B1" s="19"/>
      <c r="C1" s="19"/>
      <c r="D1" s="19"/>
      <c r="E1" s="19"/>
    </row>
    <row r="2" spans="1:5" ht="23.25">
      <c r="A2" s="19" t="str">
        <f>+Assumptions!B4</f>
        <v>12 Units</v>
      </c>
      <c r="B2" s="19"/>
      <c r="C2" s="19"/>
      <c r="D2" s="19"/>
      <c r="E2" s="19"/>
    </row>
    <row r="3" spans="1:5" ht="23.25">
      <c r="A3" s="19"/>
      <c r="B3" s="19"/>
      <c r="C3" s="19"/>
      <c r="D3" s="19"/>
      <c r="E3" s="19"/>
    </row>
    <row r="4" spans="1:4" ht="14.25">
      <c r="A4" s="6"/>
      <c r="B4" s="7"/>
      <c r="C4" s="7" t="s">
        <v>26</v>
      </c>
      <c r="D4" s="7" t="s">
        <v>27</v>
      </c>
    </row>
    <row r="5" spans="1:4" ht="14.25">
      <c r="A5" s="8" t="s">
        <v>28</v>
      </c>
      <c r="B5" s="7" t="s">
        <v>29</v>
      </c>
      <c r="C5" s="7" t="s">
        <v>30</v>
      </c>
      <c r="D5" s="7" t="s">
        <v>31</v>
      </c>
    </row>
    <row r="6" spans="1:5" ht="15">
      <c r="A6" s="21" t="s">
        <v>32</v>
      </c>
      <c r="B6" s="20">
        <v>4</v>
      </c>
      <c r="C6" s="12">
        <v>250000</v>
      </c>
      <c r="D6" s="13">
        <f>+B6*C6</f>
        <v>1000000</v>
      </c>
      <c r="E6" s="14"/>
    </row>
    <row r="7" spans="1:5" ht="15">
      <c r="A7" s="21" t="s">
        <v>33</v>
      </c>
      <c r="B7" s="20">
        <v>4</v>
      </c>
      <c r="C7" s="12">
        <v>300000</v>
      </c>
      <c r="D7" s="13">
        <f>+B7*C7</f>
        <v>1200000</v>
      </c>
      <c r="E7" s="14"/>
    </row>
    <row r="8" spans="1:5" ht="15">
      <c r="A8" s="21" t="s">
        <v>34</v>
      </c>
      <c r="B8" s="20">
        <v>4</v>
      </c>
      <c r="C8" s="12">
        <v>350000</v>
      </c>
      <c r="D8" s="13">
        <f>+B8*C8</f>
        <v>1400000</v>
      </c>
      <c r="E8" s="14"/>
    </row>
    <row r="9" spans="1:4" ht="14.25">
      <c r="A9" s="6"/>
      <c r="B9" s="9" t="s">
        <v>35</v>
      </c>
      <c r="C9" s="9"/>
      <c r="D9" s="9" t="s">
        <v>35</v>
      </c>
    </row>
    <row r="10" spans="1:4" ht="14.25">
      <c r="A10" s="8" t="s">
        <v>27</v>
      </c>
      <c r="B10" s="10">
        <f>SUM(B6:B9)</f>
        <v>12</v>
      </c>
      <c r="C10" s="10"/>
      <c r="D10" s="10">
        <f>SUM(D6:D9)</f>
        <v>3600000</v>
      </c>
    </row>
    <row r="11" spans="1:4" ht="14.25">
      <c r="A11" s="8" t="s">
        <v>36</v>
      </c>
      <c r="B11" s="10"/>
      <c r="C11" s="10"/>
      <c r="D11" s="10">
        <f>+D10/B10</f>
        <v>300000</v>
      </c>
    </row>
    <row r="12" ht="14.25"/>
  </sheetData>
  <sheetProtection/>
  <printOptions/>
  <pageMargins left="0.7" right="0.7" top="0.75" bottom="0.75" header="0.3" footer="0.3"/>
  <pageSetup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jkprager</dc:creator>
  <cp:keywords/>
  <dc:description/>
  <cp:lastModifiedBy>Bragg, Lay</cp:lastModifiedBy>
  <dcterms:created xsi:type="dcterms:W3CDTF">2014-03-04T22:50:52Z</dcterms:created>
  <dcterms:modified xsi:type="dcterms:W3CDTF">2014-12-29T15:57:47Z</dcterms:modified>
  <cp:category/>
  <cp:version/>
  <cp:contentType/>
  <cp:contentStatus/>
</cp:coreProperties>
</file>